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2980" windowHeight="119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E20" i="1" l="1"/>
  <c r="K16" i="1"/>
  <c r="E16" i="1"/>
  <c r="B16" i="1"/>
  <c r="K14" i="1"/>
  <c r="K15" i="1"/>
  <c r="M23" i="1" l="1"/>
  <c r="K23" i="1"/>
  <c r="E23" i="1"/>
  <c r="B23" i="1"/>
  <c r="M22" i="1"/>
  <c r="K22" i="1"/>
  <c r="E22" i="1"/>
  <c r="B22" i="1"/>
  <c r="M21" i="1"/>
  <c r="K21" i="1"/>
  <c r="E21" i="1"/>
  <c r="B21" i="1"/>
  <c r="M20" i="1"/>
  <c r="K20" i="1"/>
  <c r="B20" i="1"/>
  <c r="M19" i="1"/>
  <c r="K19" i="1"/>
  <c r="E19" i="1"/>
  <c r="B19" i="1"/>
  <c r="M18" i="1"/>
  <c r="K18" i="1"/>
  <c r="E18" i="1"/>
  <c r="B18" i="1"/>
  <c r="M13" i="1"/>
  <c r="K13" i="1"/>
  <c r="E13" i="1"/>
  <c r="B13" i="1"/>
  <c r="M12" i="1"/>
  <c r="K12" i="1"/>
  <c r="E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F9" i="1"/>
  <c r="D9" i="1"/>
  <c r="M8" i="1"/>
  <c r="L8" i="1"/>
  <c r="I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<sst xmlns="http://schemas.openxmlformats.org/spreadsheetml/2006/main" count="17" uniqueCount="12">
  <si>
    <t>Отчет № 7. 12.08.2021 10:30:34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</si>
  <si>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</si>
  <si>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Ленинградской области седьмого созыва</t>
  </si>
  <si>
    <t>Лужский (№ 23)</t>
  </si>
  <si>
    <t>По состоянию на 11.08.2021</t>
  </si>
  <si>
    <t>В руб.</t>
  </si>
  <si>
    <t>1</t>
  </si>
  <si>
    <t>1.</t>
  </si>
  <si>
    <t>05.08.2021</t>
  </si>
  <si>
    <t/>
  </si>
  <si>
    <t>04.08.2021</t>
  </si>
  <si>
    <t>Пономаренко Людмила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</si>
</sst>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16" workbookViewId="0">
      <selection activeCell="H30" sqref="H30"/>
    </sheetView>
  </sheetViews>
  <sheetFormatPr defaultRowHeight="15" x14ac:dyDescent="0.25"/>
  <cols>
    <col min="1" max="1" width="8" customWidth="1"/>
    <col min="2" max="4" width="15.140625" customWidth="1"/>
    <col min="5" max="5" width="12.28515625" customWidth="1"/>
    <col min="6" max="6" width="15.140625" customWidth="1"/>
    <col min="7" max="7" width="5.5703125" customWidth="1"/>
    <col min="8" max="8" width="15.140625" customWidth="1"/>
    <col min="9" max="9" width="12.7109375" customWidth="1"/>
    <col min="10" max="10" width="15.140625" customWidth="1"/>
    <col min="11" max="11" width="12.28515625" customWidth="1"/>
    <col min="12" max="12" width="15.140625" customWidth="1"/>
    <col min="13" max="13" width="20.85546875" customWidth="1"/>
    <col min="14" max="14" width="8.85546875" customWidth="1"/>
  </cols>
  <sheetData>
    <row r="1" spans="1:14" ht="14.45" customHeight="1" x14ac:dyDescent="0.25">
      <c r="M1" s="1" t="s">
        <v>0</v>
      </c>
    </row>
    <row r="2" spans="1:14" ht="205.9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15.7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5.75" x14ac:dyDescent="0.2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M5" s="3" t="s">
        <v>4</v>
      </c>
    </row>
    <row r="6" spans="1:14" x14ac:dyDescent="0.25">
      <c r="M6" s="3" t="s">
        <v>5</v>
      </c>
    </row>
    <row r="7" spans="1:14" ht="24" customHeight="1" x14ac:dyDescent="0.25">
      <c r="A7" s="18" t="str">
        <f t="shared" ref="A7" si="0">"№
п/п"</f>
        <v>№
п/п</v>
      </c>
      <c r="B7" s="18" t="str">
        <f t="shared" ref="B7" si="1">"Фамилия, имя, отчество кандидата"</f>
        <v>Фамилия, имя, отчество кандидата</v>
      </c>
      <c r="C7" s="21" t="str">
        <f t="shared" ref="C7" si="2">"Поступило средств"</f>
        <v>Поступило средств</v>
      </c>
      <c r="D7" s="22"/>
      <c r="E7" s="22"/>
      <c r="F7" s="22"/>
      <c r="G7" s="23"/>
      <c r="H7" s="21" t="str">
        <f t="shared" ref="H7" si="3">"Израсходовано средств"</f>
        <v>Израсходовано средств</v>
      </c>
      <c r="I7" s="22"/>
      <c r="J7" s="22"/>
      <c r="K7" s="23"/>
      <c r="L7" s="21" t="str">
        <f t="shared" ref="L7" si="4">"Возвращено средств"</f>
        <v>Возвращено средств</v>
      </c>
      <c r="M7" s="23"/>
    </row>
    <row r="8" spans="1:14" ht="49.9" customHeight="1" x14ac:dyDescent="0.25">
      <c r="A8" s="19"/>
      <c r="B8" s="19"/>
      <c r="C8" s="18" t="str">
        <f t="shared" ref="C8" si="5">"всего"</f>
        <v>всего</v>
      </c>
      <c r="D8" s="21" t="str">
        <f t="shared" ref="D8" si="6">"из них"</f>
        <v>из них</v>
      </c>
      <c r="E8" s="22"/>
      <c r="F8" s="22"/>
      <c r="G8" s="23"/>
      <c r="H8" s="18" t="str">
        <f t="shared" ref="H8" si="7">"всего"</f>
        <v>всего</v>
      </c>
      <c r="I8" s="21" t="str">
        <f t="shared" ref="I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2"/>
      <c r="K8" s="23"/>
      <c r="L8" s="18" t="str">
        <f t="shared" ref="L8" si="9">"сумма, руб."</f>
        <v>сумма, руб.</v>
      </c>
      <c r="M8" s="18" t="str">
        <f t="shared" ref="M8" si="10">"основание возврата"</f>
        <v>основание возврата</v>
      </c>
      <c r="N8" s="2"/>
    </row>
    <row r="9" spans="1:14" ht="70.150000000000006" customHeight="1" x14ac:dyDescent="0.25">
      <c r="A9" s="19"/>
      <c r="B9" s="19"/>
      <c r="C9" s="19"/>
      <c r="D9" s="21" t="str">
        <f t="shared" ref="D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3"/>
      <c r="F9" s="21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3"/>
      <c r="H9" s="19"/>
      <c r="I9" s="18" t="str">
        <f t="shared" ref="I9" si="13">"дата операции"</f>
        <v>дата операции</v>
      </c>
      <c r="J9" s="18" t="str">
        <f t="shared" ref="J9" si="14">"сумма, руб."</f>
        <v>сумма, руб.</v>
      </c>
      <c r="K9" s="18" t="str">
        <f t="shared" ref="K9" si="15">"назначение платежа"</f>
        <v>назначение платежа</v>
      </c>
      <c r="L9" s="19"/>
      <c r="M9" s="19"/>
      <c r="N9" s="2"/>
    </row>
    <row r="10" spans="1:14" ht="57.6" customHeight="1" x14ac:dyDescent="0.25">
      <c r="A10" s="20"/>
      <c r="B10" s="20"/>
      <c r="C10" s="20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20"/>
      <c r="I10" s="20"/>
      <c r="J10" s="20"/>
      <c r="K10" s="20"/>
      <c r="L10" s="20"/>
      <c r="M10" s="20"/>
      <c r="N10" s="2"/>
    </row>
    <row r="11" spans="1:14" x14ac:dyDescent="0.25">
      <c r="A11" s="6" t="s">
        <v>6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57.6" customHeight="1" x14ac:dyDescent="0.25">
      <c r="A12" s="7" t="s">
        <v>7</v>
      </c>
      <c r="B12" s="8" t="str">
        <f>"Коваль Никита Олегович"</f>
        <v>Коваль Никита Олегович</v>
      </c>
      <c r="C12" s="9"/>
      <c r="D12" s="9"/>
      <c r="E12" s="8" t="str">
        <f>""</f>
        <v/>
      </c>
      <c r="F12" s="9"/>
      <c r="G12" s="10"/>
      <c r="H12" s="9"/>
      <c r="I12" s="11" t="s">
        <v>8</v>
      </c>
      <c r="J12" s="9">
        <v>310000</v>
      </c>
      <c r="K12" s="8" t="str">
        <f>"Изг. и распр. печатных и иных агит. материалов"</f>
        <v>Изг. и распр. печатных и иных агит. материалов</v>
      </c>
      <c r="L12" s="9"/>
      <c r="M12" s="8" t="str">
        <f>""</f>
        <v/>
      </c>
      <c r="N12" s="5"/>
    </row>
    <row r="13" spans="1:14" ht="57.6" customHeight="1" x14ac:dyDescent="0.25">
      <c r="A13" s="7" t="s">
        <v>9</v>
      </c>
      <c r="B13" s="8" t="str">
        <f>""</f>
        <v/>
      </c>
      <c r="C13" s="9"/>
      <c r="D13" s="9"/>
      <c r="E13" s="8" t="str">
        <f>""</f>
        <v/>
      </c>
      <c r="F13" s="9"/>
      <c r="G13" s="10"/>
      <c r="H13" s="9"/>
      <c r="I13" s="11" t="s">
        <v>10</v>
      </c>
      <c r="J13" s="9">
        <v>120120</v>
      </c>
      <c r="K13" s="8" t="str">
        <f>"Изг. и распр. печатных и иных агит. материалов"</f>
        <v>Изг. и распр. печатных и иных агит. материалов</v>
      </c>
      <c r="L13" s="9"/>
      <c r="M13" s="8" t="str">
        <f>""</f>
        <v/>
      </c>
      <c r="N13" s="2"/>
    </row>
    <row r="14" spans="1:14" ht="57.6" customHeight="1" x14ac:dyDescent="0.25">
      <c r="A14" s="7"/>
      <c r="B14" s="8"/>
      <c r="C14" s="9"/>
      <c r="D14" s="9"/>
      <c r="E14" s="8"/>
      <c r="F14" s="9"/>
      <c r="G14" s="10"/>
      <c r="H14" s="9"/>
      <c r="I14" s="11" t="s">
        <v>8</v>
      </c>
      <c r="J14" s="9">
        <v>62150</v>
      </c>
      <c r="K14" s="8" t="str">
        <f>"Изг. и распр. печатных и иных агит. материалов"</f>
        <v>Изг. и распр. печатных и иных агит. материалов</v>
      </c>
      <c r="L14" s="9"/>
      <c r="M14" s="8"/>
      <c r="N14" s="2"/>
    </row>
    <row r="15" spans="1:14" ht="57.6" customHeight="1" x14ac:dyDescent="0.25">
      <c r="A15" s="7"/>
      <c r="B15" s="8"/>
      <c r="C15" s="9"/>
      <c r="D15" s="9"/>
      <c r="E15" s="8"/>
      <c r="F15" s="9"/>
      <c r="G15" s="10"/>
      <c r="H15" s="9"/>
      <c r="I15" s="11">
        <v>44436</v>
      </c>
      <c r="J15" s="9">
        <v>102200</v>
      </c>
      <c r="K15" s="8" t="str">
        <f>"Изг. и распр. печатных и иных агит. материалов"</f>
        <v>Изг. и распр. печатных и иных агит. материалов</v>
      </c>
      <c r="L15" s="9"/>
      <c r="M15" s="8"/>
      <c r="N15" s="2"/>
    </row>
    <row r="16" spans="1:14" ht="57.6" customHeight="1" x14ac:dyDescent="0.25">
      <c r="A16" s="7"/>
      <c r="B16" s="12" t="str">
        <f>"Итого по кандидату"</f>
        <v>Итого по кандидату</v>
      </c>
      <c r="C16" s="13">
        <v>617920</v>
      </c>
      <c r="D16" s="13">
        <v>0</v>
      </c>
      <c r="E16" s="12" t="str">
        <f>""</f>
        <v/>
      </c>
      <c r="F16" s="13">
        <v>0</v>
      </c>
      <c r="G16" s="14"/>
      <c r="H16" s="13">
        <v>608390</v>
      </c>
      <c r="I16" s="15"/>
      <c r="J16" s="13">
        <v>594470</v>
      </c>
      <c r="K16" s="12" t="str">
        <f>""</f>
        <v/>
      </c>
      <c r="L16" s="13">
        <v>0</v>
      </c>
      <c r="M16" s="8"/>
      <c r="N16" s="2"/>
    </row>
    <row r="17" spans="1:14" ht="57.6" customHeight="1" x14ac:dyDescent="0.25">
      <c r="A17" s="7">
        <v>2</v>
      </c>
      <c r="B17" s="8" t="s">
        <v>11</v>
      </c>
      <c r="C17" s="9">
        <v>3000</v>
      </c>
      <c r="D17" s="9"/>
      <c r="E17" s="8"/>
      <c r="F17" s="9"/>
      <c r="G17" s="10"/>
      <c r="H17" s="9">
        <v>3000</v>
      </c>
      <c r="I17" s="11"/>
      <c r="J17" s="9"/>
      <c r="K17" s="8"/>
      <c r="L17" s="9"/>
      <c r="M17" s="8"/>
      <c r="N17" s="2"/>
    </row>
    <row r="18" spans="1:14" ht="28.9" customHeight="1" x14ac:dyDescent="0.25">
      <c r="A18" s="6" t="s">
        <v>9</v>
      </c>
      <c r="B18" s="12" t="str">
        <f>"Итого по кандидату"</f>
        <v>Итого по кандидату</v>
      </c>
      <c r="C18" s="13">
        <v>3000</v>
      </c>
      <c r="D18" s="13">
        <v>0</v>
      </c>
      <c r="E18" s="12" t="str">
        <f>""</f>
        <v/>
      </c>
      <c r="F18" s="13">
        <v>0</v>
      </c>
      <c r="G18" s="14"/>
      <c r="H18" s="13">
        <v>3000</v>
      </c>
      <c r="I18" s="15"/>
      <c r="J18" s="13">
        <v>0</v>
      </c>
      <c r="K18" s="12" t="str">
        <f>""</f>
        <v/>
      </c>
      <c r="L18" s="13">
        <v>0</v>
      </c>
      <c r="M18" s="12" t="str">
        <f>""</f>
        <v/>
      </c>
      <c r="N18" s="2"/>
    </row>
    <row r="19" spans="1:14" ht="28.9" customHeight="1" x14ac:dyDescent="0.25">
      <c r="A19" s="7">
        <v>3</v>
      </c>
      <c r="B19" s="8" t="str">
        <f>"Савин Алексей Юрьевич"</f>
        <v>Савин Алексей Юрьевич</v>
      </c>
      <c r="C19" s="9">
        <v>125000</v>
      </c>
      <c r="D19" s="9"/>
      <c r="E19" s="8" t="str">
        <f>""</f>
        <v/>
      </c>
      <c r="F19" s="9"/>
      <c r="G19" s="10"/>
      <c r="H19" s="9">
        <v>119975</v>
      </c>
      <c r="I19" s="11"/>
      <c r="J19" s="9"/>
      <c r="K19" s="8" t="str">
        <f>""</f>
        <v/>
      </c>
      <c r="L19" s="9"/>
      <c r="M19" s="8" t="str">
        <f>""</f>
        <v/>
      </c>
      <c r="N19" s="5"/>
    </row>
    <row r="20" spans="1:14" ht="28.9" customHeight="1" x14ac:dyDescent="0.25">
      <c r="A20" s="6" t="s">
        <v>9</v>
      </c>
      <c r="B20" s="12" t="str">
        <f>"Итого по кандидату"</f>
        <v>Итого по кандидату</v>
      </c>
      <c r="C20" s="24">
        <v>125000</v>
      </c>
      <c r="D20" s="24"/>
      <c r="E20" s="25" t="str">
        <f>""</f>
        <v/>
      </c>
      <c r="F20" s="24"/>
      <c r="G20" s="26"/>
      <c r="H20" s="24">
        <v>119975</v>
      </c>
      <c r="I20" s="15"/>
      <c r="J20" s="13">
        <v>0</v>
      </c>
      <c r="K20" s="12" t="str">
        <f>""</f>
        <v/>
      </c>
      <c r="L20" s="13">
        <v>0</v>
      </c>
      <c r="M20" s="12" t="str">
        <f>""</f>
        <v/>
      </c>
      <c r="N20" s="5"/>
    </row>
    <row r="21" spans="1:14" ht="43.15" customHeight="1" x14ac:dyDescent="0.25">
      <c r="A21" s="7">
        <v>4</v>
      </c>
      <c r="B21" s="8" t="str">
        <f>"Щербаков Юрий Сергеевич"</f>
        <v>Щербаков Юрий Сергеевич</v>
      </c>
      <c r="C21" s="9">
        <v>730</v>
      </c>
      <c r="D21" s="9"/>
      <c r="E21" s="8" t="str">
        <f>""</f>
        <v/>
      </c>
      <c r="F21" s="9"/>
      <c r="G21" s="10"/>
      <c r="H21" s="9">
        <v>720</v>
      </c>
      <c r="I21" s="11"/>
      <c r="J21" s="9"/>
      <c r="K21" s="8" t="str">
        <f>""</f>
        <v/>
      </c>
      <c r="L21" s="9"/>
      <c r="M21" s="8" t="str">
        <f>""</f>
        <v/>
      </c>
      <c r="N21" s="5"/>
    </row>
    <row r="22" spans="1:14" ht="28.9" customHeight="1" x14ac:dyDescent="0.25">
      <c r="A22" s="6" t="s">
        <v>9</v>
      </c>
      <c r="B22" s="12" t="str">
        <f>"Итого по кандидату"</f>
        <v>Итого по кандидату</v>
      </c>
      <c r="C22" s="13">
        <v>730</v>
      </c>
      <c r="D22" s="13">
        <v>0</v>
      </c>
      <c r="E22" s="12" t="str">
        <f>""</f>
        <v/>
      </c>
      <c r="F22" s="13">
        <v>0</v>
      </c>
      <c r="G22" s="14"/>
      <c r="H22" s="13">
        <v>720</v>
      </c>
      <c r="I22" s="15"/>
      <c r="J22" s="13">
        <v>0</v>
      </c>
      <c r="K22" s="12" t="str">
        <f>""</f>
        <v/>
      </c>
      <c r="L22" s="13">
        <v>0</v>
      </c>
      <c r="M22" s="12" t="str">
        <f>""</f>
        <v/>
      </c>
      <c r="N22" s="5"/>
    </row>
    <row r="23" spans="1:14" x14ac:dyDescent="0.25">
      <c r="A23" s="6" t="s">
        <v>9</v>
      </c>
      <c r="B23" s="12" t="str">
        <f>"Итого"</f>
        <v>Итого</v>
      </c>
      <c r="C23" s="13">
        <v>746650</v>
      </c>
      <c r="D23" s="13">
        <v>0</v>
      </c>
      <c r="E23" s="12" t="str">
        <f>""</f>
        <v/>
      </c>
      <c r="F23" s="13">
        <v>0</v>
      </c>
      <c r="G23" s="14">
        <v>0</v>
      </c>
      <c r="H23" s="13">
        <v>732085</v>
      </c>
      <c r="I23" s="15"/>
      <c r="J23" s="13">
        <v>594470</v>
      </c>
      <c r="K23" s="12" t="str">
        <f>""</f>
        <v/>
      </c>
      <c r="L23" s="13">
        <v>0</v>
      </c>
      <c r="M23" s="12" t="str">
        <f>""</f>
        <v/>
      </c>
      <c r="N23" s="5"/>
    </row>
    <row r="24" spans="1:14" x14ac:dyDescent="0.25">
      <c r="N24" s="5"/>
    </row>
  </sheetData>
  <mergeCells count="19"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Л. Полярус</cp:lastModifiedBy>
  <dcterms:created xsi:type="dcterms:W3CDTF">2021-08-12T07:30:36Z</dcterms:created>
  <dcterms:modified xsi:type="dcterms:W3CDTF">2021-09-01T10:22:06Z</dcterms:modified>
</cp:coreProperties>
</file>